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udget\Budget Committee 2019-2020\Agenda\Agenda - Budget Committee - FEB 19 2020\"/>
    </mc:Choice>
  </mc:AlternateContent>
  <bookViews>
    <workbookView xWindow="0" yWindow="0" windowWidth="28800" windowHeight="12300"/>
  </bookViews>
  <sheets>
    <sheet name="Aggregate (2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E36" i="1"/>
  <c r="E32" i="1"/>
  <c r="E40" i="1" s="1"/>
  <c r="F18" i="1"/>
  <c r="E18" i="1"/>
  <c r="H18" i="1" s="1"/>
  <c r="C18" i="1"/>
  <c r="I18" i="1" s="1"/>
  <c r="B18" i="1"/>
  <c r="F17" i="1"/>
  <c r="E17" i="1"/>
  <c r="C17" i="1"/>
  <c r="I17" i="1" s="1"/>
  <c r="B17" i="1"/>
  <c r="H17" i="1" s="1"/>
  <c r="I16" i="1"/>
  <c r="F16" i="1"/>
  <c r="E16" i="1"/>
  <c r="C16" i="1"/>
  <c r="B16" i="1"/>
  <c r="H16" i="1" s="1"/>
  <c r="H15" i="1"/>
  <c r="F15" i="1"/>
  <c r="I15" i="1" s="1"/>
  <c r="E15" i="1"/>
  <c r="C15" i="1"/>
  <c r="B15" i="1"/>
  <c r="F14" i="1"/>
  <c r="E14" i="1"/>
  <c r="H14" i="1" s="1"/>
  <c r="C14" i="1"/>
  <c r="I14" i="1" s="1"/>
  <c r="B14" i="1"/>
  <c r="F13" i="1"/>
  <c r="E13" i="1"/>
  <c r="C13" i="1"/>
  <c r="I13" i="1" s="1"/>
  <c r="B13" i="1"/>
  <c r="H13" i="1" s="1"/>
  <c r="I12" i="1"/>
  <c r="F12" i="1"/>
  <c r="C12" i="1"/>
  <c r="F11" i="1"/>
  <c r="C11" i="1"/>
  <c r="I11" i="1" s="1"/>
  <c r="F10" i="1"/>
  <c r="C10" i="1"/>
  <c r="I10" i="1" s="1"/>
  <c r="F9" i="1"/>
  <c r="E9" i="1"/>
  <c r="E19" i="1" s="1"/>
  <c r="C9" i="1"/>
  <c r="C19" i="1" s="1"/>
  <c r="B9" i="1"/>
  <c r="H9" i="1" s="1"/>
  <c r="F8" i="1"/>
  <c r="I8" i="1" s="1"/>
  <c r="C8" i="1"/>
  <c r="F7" i="1"/>
  <c r="C7" i="1"/>
  <c r="I7" i="1" s="1"/>
  <c r="F6" i="1"/>
  <c r="C6" i="1"/>
  <c r="I6" i="1" s="1"/>
  <c r="F19" i="1" l="1"/>
  <c r="I9" i="1"/>
  <c r="I19" i="1" s="1"/>
  <c r="B19" i="1"/>
  <c r="H19" i="1" s="1"/>
</calcChain>
</file>

<file path=xl/sharedStrings.xml><?xml version="1.0" encoding="utf-8"?>
<sst xmlns="http://schemas.openxmlformats.org/spreadsheetml/2006/main" count="63" uniqueCount="59">
  <si>
    <t>Categorical Programs FY2019 as of Oct. 31, 2019</t>
  </si>
  <si>
    <t>Competitive</t>
  </si>
  <si>
    <t>Entitlement</t>
  </si>
  <si>
    <t>Total</t>
  </si>
  <si>
    <t>Budget</t>
  </si>
  <si>
    <t>Actual</t>
  </si>
  <si>
    <t>Academic Salaries</t>
  </si>
  <si>
    <t>Classified Salaries</t>
  </si>
  <si>
    <t>Benefits</t>
  </si>
  <si>
    <t>Supplies</t>
  </si>
  <si>
    <t>Other Operating Expenses</t>
  </si>
  <si>
    <t>Capital Outlay</t>
  </si>
  <si>
    <t>Other Outgoing</t>
  </si>
  <si>
    <t>TOTAL</t>
  </si>
  <si>
    <t>Guided Pathways</t>
  </si>
  <si>
    <t>Financial Aid Technology</t>
  </si>
  <si>
    <t>HSI STEM</t>
  </si>
  <si>
    <t>Veterams Services (ongoing)</t>
  </si>
  <si>
    <t>Open Education Resource (OER)</t>
  </si>
  <si>
    <t>Hunger Free Campus</t>
  </si>
  <si>
    <t>College Skills Center</t>
  </si>
  <si>
    <t>Mental Health Support</t>
  </si>
  <si>
    <t>CVC - OEI</t>
  </si>
  <si>
    <t>College Promise</t>
  </si>
  <si>
    <t>Basic Skills Tranformation</t>
  </si>
  <si>
    <t>AB602 Financial Aid</t>
  </si>
  <si>
    <t>NSF Scholarships for Excellence</t>
  </si>
  <si>
    <t>CTE Transitions</t>
  </si>
  <si>
    <t>Veteran Resouce Center (one time)</t>
  </si>
  <si>
    <t>CTE Perkins</t>
  </si>
  <si>
    <t>Educational Planning (Starfish)</t>
  </si>
  <si>
    <t>EOPS/CARE</t>
  </si>
  <si>
    <t>IEPI</t>
  </si>
  <si>
    <t>DSPS</t>
  </si>
  <si>
    <t>CAI (Apprenticeship)</t>
  </si>
  <si>
    <t>3SP</t>
  </si>
  <si>
    <t>AB 104 Common Cost</t>
  </si>
  <si>
    <t>TANF</t>
  </si>
  <si>
    <t>CCPT II</t>
  </si>
  <si>
    <t>CalWorks</t>
  </si>
  <si>
    <t>AB 104 (17/18)</t>
  </si>
  <si>
    <t>Basic Skills</t>
  </si>
  <si>
    <t>AB 104 (18/19)</t>
  </si>
  <si>
    <t>Student Equity</t>
  </si>
  <si>
    <t>Psychosocial Grant</t>
  </si>
  <si>
    <t>Strong Workforce</t>
  </si>
  <si>
    <t>Music Events</t>
  </si>
  <si>
    <t>College Works Study</t>
  </si>
  <si>
    <t>Puente Project</t>
  </si>
  <si>
    <t>Instructional Equipment</t>
  </si>
  <si>
    <t>Gateway to College</t>
  </si>
  <si>
    <t>Foster Pride Training</t>
  </si>
  <si>
    <t>Foster Relative Training</t>
  </si>
  <si>
    <t>Foster Parent Training</t>
  </si>
  <si>
    <t>Child Dev. Training Consortium</t>
  </si>
  <si>
    <t>MCHS SciMath</t>
  </si>
  <si>
    <t>First 5</t>
  </si>
  <si>
    <t>RN Enrollment Growth</t>
  </si>
  <si>
    <t>AB19 Student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</si>
</sst>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41" fontId="0" fillId="0" borderId="1" xfId="0" applyNumberFormat="1" applyFont="1" applyBorder="1"/>
    <xf numFmtId="41" fontId="2" fillId="0" borderId="0" xfId="0" applyNumberFormat="1" applyFont="1"/>
    <xf numFmtId="0" fontId="0" fillId="0" borderId="0" xfId="0" applyAlignment="1">
      <alignment horizontal="left"/>
    </xf>
    <xf numFmtId="41" fontId="0" fillId="0" borderId="0" xfId="0" applyNumberFormat="1" applyFont="1"/>
    <xf numFmtId="4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usiness%20Services\Jacqueline%20Ore\Meetings\Budget%20Committee\Supporting%20documents\021920\Categorical%20budgetsFY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e subfunds"/>
      <sheetName val="competitive 12_21"/>
      <sheetName val="entitlement 12_21"/>
      <sheetName val="entitlement subfunds"/>
      <sheetName val="Aggregate"/>
      <sheetName val="Aggregate (2)"/>
    </sheetNames>
    <sheetDataSet>
      <sheetData sheetId="0">
        <row r="40">
          <cell r="C40">
            <v>184872.02000000002</v>
          </cell>
        </row>
        <row r="41">
          <cell r="C41">
            <v>47165.020000000004</v>
          </cell>
        </row>
        <row r="42">
          <cell r="C42">
            <v>99274.08</v>
          </cell>
        </row>
        <row r="43">
          <cell r="C43">
            <v>331311.12</v>
          </cell>
          <cell r="D43">
            <v>406250</v>
          </cell>
        </row>
        <row r="44">
          <cell r="C44">
            <v>156495.83000000002</v>
          </cell>
        </row>
        <row r="45">
          <cell r="C45">
            <v>579251.35000000009</v>
          </cell>
        </row>
        <row r="46">
          <cell r="C46">
            <v>0</v>
          </cell>
        </row>
        <row r="47">
          <cell r="C47">
            <v>735747.18</v>
          </cell>
          <cell r="D47">
            <v>156516</v>
          </cell>
        </row>
        <row r="48">
          <cell r="C48">
            <v>251527.77000000002</v>
          </cell>
          <cell r="D48">
            <v>218726</v>
          </cell>
        </row>
        <row r="49">
          <cell r="C49">
            <v>154137.60000000001</v>
          </cell>
          <cell r="D49">
            <v>10928</v>
          </cell>
        </row>
        <row r="50">
          <cell r="C50">
            <v>148114.34</v>
          </cell>
          <cell r="D50">
            <v>122000</v>
          </cell>
        </row>
        <row r="51">
          <cell r="C51">
            <v>67401.27</v>
          </cell>
          <cell r="D51">
            <v>0</v>
          </cell>
        </row>
        <row r="52">
          <cell r="C52">
            <v>7941.29</v>
          </cell>
          <cell r="D52">
            <v>1264406</v>
          </cell>
        </row>
      </sheetData>
      <sheetData sheetId="1">
        <row r="256">
          <cell r="C256">
            <v>89003.1</v>
          </cell>
        </row>
        <row r="257">
          <cell r="C257">
            <v>372917.16</v>
          </cell>
        </row>
        <row r="258">
          <cell r="C258">
            <v>177738.32</v>
          </cell>
        </row>
        <row r="259">
          <cell r="C259">
            <v>639658.57999999996</v>
          </cell>
          <cell r="D259">
            <v>752011</v>
          </cell>
        </row>
        <row r="260">
          <cell r="C260">
            <v>388184.08999999997</v>
          </cell>
        </row>
        <row r="261">
          <cell r="C261">
            <v>304854.15000000002</v>
          </cell>
        </row>
        <row r="262">
          <cell r="C262">
            <v>0</v>
          </cell>
        </row>
        <row r="263">
          <cell r="C263">
            <v>693038.24</v>
          </cell>
          <cell r="D263">
            <v>721920</v>
          </cell>
        </row>
        <row r="264">
          <cell r="C264">
            <v>402226.24000000005</v>
          </cell>
          <cell r="D264">
            <v>518156</v>
          </cell>
        </row>
        <row r="265">
          <cell r="C265">
            <v>138377.03000000003</v>
          </cell>
          <cell r="D265">
            <v>148899</v>
          </cell>
        </row>
        <row r="266">
          <cell r="C266">
            <v>487263.27</v>
          </cell>
          <cell r="D266">
            <v>703809</v>
          </cell>
        </row>
        <row r="267">
          <cell r="C267">
            <v>35431.560000000005</v>
          </cell>
          <cell r="D267">
            <v>11000</v>
          </cell>
        </row>
        <row r="268">
          <cell r="C268">
            <v>129954.2</v>
          </cell>
          <cell r="D268">
            <v>646719</v>
          </cell>
        </row>
      </sheetData>
      <sheetData sheetId="2">
        <row r="55">
          <cell r="C55">
            <v>0</v>
          </cell>
        </row>
        <row r="56">
          <cell r="C56">
            <v>39195.01</v>
          </cell>
        </row>
        <row r="57">
          <cell r="C57">
            <v>0</v>
          </cell>
        </row>
        <row r="58">
          <cell r="C58">
            <v>39195.01</v>
          </cell>
          <cell r="D58">
            <v>42335</v>
          </cell>
        </row>
        <row r="59">
          <cell r="C59">
            <v>206361.55</v>
          </cell>
        </row>
        <row r="60">
          <cell r="C60">
            <v>305862.45</v>
          </cell>
        </row>
        <row r="61">
          <cell r="C61">
            <v>0</v>
          </cell>
        </row>
        <row r="62">
          <cell r="C62">
            <v>512224</v>
          </cell>
          <cell r="D62">
            <v>596425</v>
          </cell>
        </row>
        <row r="63">
          <cell r="C63">
            <v>144270.10999999999</v>
          </cell>
          <cell r="D63">
            <v>129604</v>
          </cell>
        </row>
        <row r="64">
          <cell r="C64">
            <v>14540.79</v>
          </cell>
          <cell r="D64">
            <v>15703</v>
          </cell>
        </row>
        <row r="65">
          <cell r="C65">
            <v>90380.58</v>
          </cell>
          <cell r="D65">
            <v>210706</v>
          </cell>
        </row>
        <row r="66">
          <cell r="C66">
            <v>3819.06</v>
          </cell>
          <cell r="D66">
            <v>0</v>
          </cell>
        </row>
        <row r="67">
          <cell r="C67">
            <v>3650</v>
          </cell>
          <cell r="D67">
            <v>0</v>
          </cell>
        </row>
      </sheetData>
      <sheetData sheetId="3">
        <row r="182">
          <cell r="C182">
            <v>771312.21</v>
          </cell>
        </row>
        <row r="183">
          <cell r="C183">
            <v>541215.43999999994</v>
          </cell>
        </row>
        <row r="184">
          <cell r="C184">
            <v>405286.70999999996</v>
          </cell>
        </row>
        <row r="185">
          <cell r="C185">
            <v>1717814.3599999999</v>
          </cell>
          <cell r="D185">
            <v>1779862</v>
          </cell>
        </row>
        <row r="186">
          <cell r="C186">
            <v>912752.63</v>
          </cell>
        </row>
        <row r="187">
          <cell r="C187">
            <v>689659.46</v>
          </cell>
        </row>
        <row r="188">
          <cell r="C188">
            <v>82503.47</v>
          </cell>
        </row>
        <row r="189">
          <cell r="C189">
            <v>1684915.5599999998</v>
          </cell>
          <cell r="D189">
            <v>2426505</v>
          </cell>
        </row>
        <row r="190">
          <cell r="C190">
            <v>1165222.81</v>
          </cell>
          <cell r="D190">
            <v>1429544</v>
          </cell>
        </row>
        <row r="191">
          <cell r="C191">
            <v>115811.56000000001</v>
          </cell>
          <cell r="D191">
            <v>94666</v>
          </cell>
        </row>
        <row r="192">
          <cell r="C192">
            <v>614734.80000000005</v>
          </cell>
          <cell r="D192">
            <v>624056</v>
          </cell>
        </row>
        <row r="193">
          <cell r="C193">
            <v>517704.04</v>
          </cell>
          <cell r="D193">
            <v>674870</v>
          </cell>
        </row>
        <row r="194">
          <cell r="C194">
            <v>453704.02</v>
          </cell>
          <cell r="D194">
            <v>1199697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abSelected="1" topLeftCell="A13" workbookViewId="0">
      <selection sqref="A1:J1048576"/>
    </sheetView>
  </sheetViews>
  <sheetFormatPr defaultRowHeight="15" x14ac:dyDescent="0.25"/>
  <cols>
    <col min="1" max="1" width="33" bestFit="1" customWidth="1"/>
    <col min="2" max="3" width="10.5703125" bestFit="1" customWidth="1"/>
    <col min="4" max="4" width="26.85546875" bestFit="1" customWidth="1"/>
    <col min="5" max="6" width="10.5703125" bestFit="1" customWidth="1"/>
    <col min="8" max="9" width="11.5703125" bestFit="1" customWidth="1"/>
  </cols>
  <sheetData>
    <row r="2" spans="1:10" x14ac:dyDescent="0.25">
      <c r="B2" s="1" t="s">
        <v>0</v>
      </c>
      <c r="C2" s="1"/>
      <c r="D2" s="1"/>
      <c r="E2" s="1"/>
      <c r="F2" s="1"/>
      <c r="G2" s="1"/>
      <c r="H2" s="1"/>
      <c r="I2" s="1"/>
    </row>
    <row r="4" spans="1:10" x14ac:dyDescent="0.25">
      <c r="A4" s="2"/>
      <c r="B4" s="3" t="s">
        <v>1</v>
      </c>
      <c r="C4" s="3"/>
      <c r="D4" s="2"/>
      <c r="E4" s="3" t="s">
        <v>2</v>
      </c>
      <c r="F4" s="3"/>
      <c r="G4" s="2"/>
      <c r="H4" s="3" t="s">
        <v>3</v>
      </c>
      <c r="I4" s="3"/>
      <c r="J4" s="2"/>
    </row>
    <row r="5" spans="1:10" x14ac:dyDescent="0.25">
      <c r="A5" s="4"/>
      <c r="B5" s="5" t="s">
        <v>4</v>
      </c>
      <c r="C5" s="5" t="s">
        <v>5</v>
      </c>
      <c r="D5" s="5"/>
      <c r="E5" s="5" t="s">
        <v>4</v>
      </c>
      <c r="F5" s="5" t="s">
        <v>5</v>
      </c>
      <c r="G5" s="5"/>
      <c r="H5" s="5" t="s">
        <v>4</v>
      </c>
      <c r="I5" s="5" t="s">
        <v>5</v>
      </c>
      <c r="J5" s="4"/>
    </row>
    <row r="6" spans="1:10" x14ac:dyDescent="0.25">
      <c r="A6" s="4"/>
      <c r="B6" s="5"/>
      <c r="C6" s="6">
        <f>'[1]competitive subfunds'!C40+'[1]competitive 12_21'!C256</f>
        <v>273875.12</v>
      </c>
      <c r="D6" s="5"/>
      <c r="E6" s="5"/>
      <c r="F6" s="6">
        <f>'[1]entitlement 12_21'!C55+'[1]entitlement subfunds'!C182</f>
        <v>771312.21</v>
      </c>
      <c r="G6" s="5"/>
      <c r="H6" s="5"/>
      <c r="I6" s="6">
        <f t="shared" ref="I6:I8" si="0">C6+F6</f>
        <v>1045187.33</v>
      </c>
      <c r="J6" s="4"/>
    </row>
    <row r="7" spans="1:10" x14ac:dyDescent="0.25">
      <c r="A7" s="4"/>
      <c r="B7" s="5"/>
      <c r="C7" s="6">
        <f>'[1]competitive subfunds'!C41+'[1]competitive 12_21'!C257</f>
        <v>420082.18</v>
      </c>
      <c r="D7" s="5"/>
      <c r="E7" s="5"/>
      <c r="F7" s="6">
        <f>'[1]entitlement 12_21'!C56+'[1]entitlement subfunds'!C183</f>
        <v>580410.44999999995</v>
      </c>
      <c r="G7" s="5"/>
      <c r="H7" s="5"/>
      <c r="I7" s="6">
        <f t="shared" si="0"/>
        <v>1000492.6299999999</v>
      </c>
      <c r="J7" s="4"/>
    </row>
    <row r="8" spans="1:10" x14ac:dyDescent="0.25">
      <c r="A8" s="4"/>
      <c r="B8" s="5"/>
      <c r="C8" s="7">
        <f>'[1]competitive subfunds'!C42+'[1]competitive 12_21'!C258</f>
        <v>277012.40000000002</v>
      </c>
      <c r="D8" s="5"/>
      <c r="E8" s="5"/>
      <c r="F8" s="8">
        <f>'[1]entitlement 12_21'!C57+'[1]entitlement subfunds'!C184</f>
        <v>405286.70999999996</v>
      </c>
      <c r="G8" s="5"/>
      <c r="H8" s="5"/>
      <c r="I8" s="7">
        <f t="shared" si="0"/>
        <v>682299.11</v>
      </c>
      <c r="J8" s="4"/>
    </row>
    <row r="9" spans="1:10" x14ac:dyDescent="0.25">
      <c r="A9" t="s">
        <v>6</v>
      </c>
      <c r="B9" s="6">
        <f>'[1]competitive subfunds'!D43+'[1]competitive 12_21'!D259</f>
        <v>1158261</v>
      </c>
      <c r="C9" s="6">
        <f>'[1]competitive subfunds'!C43+'[1]competitive 12_21'!C259</f>
        <v>970969.7</v>
      </c>
      <c r="D9" s="6"/>
      <c r="E9" s="6">
        <f>'[1]entitlement 12_21'!D58+'[1]entitlement subfunds'!D185</f>
        <v>1822197</v>
      </c>
      <c r="F9" s="6">
        <f>'[1]entitlement 12_21'!C58+'[1]entitlement subfunds'!C185</f>
        <v>1757009.3699999999</v>
      </c>
      <c r="G9" s="6"/>
      <c r="H9" s="6">
        <f>B9+E9</f>
        <v>2980458</v>
      </c>
      <c r="I9" s="6">
        <f>C9+F9</f>
        <v>2727979.07</v>
      </c>
    </row>
    <row r="10" spans="1:10" x14ac:dyDescent="0.25">
      <c r="B10" s="6"/>
      <c r="C10" s="6">
        <f>'[1]competitive subfunds'!C44+'[1]competitive 12_21'!C260</f>
        <v>544679.91999999993</v>
      </c>
      <c r="D10" s="6"/>
      <c r="E10" s="6"/>
      <c r="F10" s="6">
        <f>'[1]entitlement 12_21'!C59+'[1]entitlement subfunds'!C186</f>
        <v>1119114.18</v>
      </c>
      <c r="G10" s="6"/>
      <c r="H10" s="6"/>
      <c r="I10" s="6">
        <f t="shared" ref="I10:I12" si="1">C10+F10</f>
        <v>1663794.0999999999</v>
      </c>
    </row>
    <row r="11" spans="1:10" x14ac:dyDescent="0.25">
      <c r="B11" s="6"/>
      <c r="C11" s="6">
        <f>'[1]competitive subfunds'!C45+'[1]competitive 12_21'!C261</f>
        <v>884105.50000000012</v>
      </c>
      <c r="D11" s="6"/>
      <c r="E11" s="6"/>
      <c r="F11" s="6">
        <f>'[1]entitlement 12_21'!C60+'[1]entitlement subfunds'!C187</f>
        <v>995521.90999999992</v>
      </c>
      <c r="G11" s="6"/>
      <c r="H11" s="6"/>
      <c r="I11" s="6">
        <f t="shared" si="1"/>
        <v>1879627.4100000001</v>
      </c>
    </row>
    <row r="12" spans="1:10" x14ac:dyDescent="0.25">
      <c r="B12" s="6"/>
      <c r="C12" s="7">
        <f>'[1]competitive subfunds'!C46+'[1]competitive 12_21'!C262</f>
        <v>0</v>
      </c>
      <c r="D12" s="6"/>
      <c r="E12" s="6"/>
      <c r="F12" s="7">
        <f>'[1]entitlement 12_21'!C61+'[1]entitlement subfunds'!C188</f>
        <v>82503.47</v>
      </c>
      <c r="G12" s="6"/>
      <c r="H12" s="6"/>
      <c r="I12" s="7">
        <f t="shared" si="1"/>
        <v>82503.47</v>
      </c>
    </row>
    <row r="13" spans="1:10" x14ac:dyDescent="0.25">
      <c r="A13" t="s">
        <v>7</v>
      </c>
      <c r="B13" s="6">
        <f>'[1]competitive subfunds'!D47+'[1]competitive 12_21'!D263</f>
        <v>878436</v>
      </c>
      <c r="C13" s="6">
        <f>'[1]competitive subfunds'!C47+'[1]competitive 12_21'!C263</f>
        <v>1428785.42</v>
      </c>
      <c r="D13" s="6"/>
      <c r="E13" s="6">
        <f>'[1]entitlement 12_21'!D62+'[1]entitlement subfunds'!D189</f>
        <v>3022930</v>
      </c>
      <c r="F13" s="6">
        <f>'[1]entitlement 12_21'!C62+'[1]entitlement subfunds'!C189</f>
        <v>2197139.5599999996</v>
      </c>
      <c r="G13" s="6"/>
      <c r="H13" s="6">
        <f t="shared" ref="H13:I18" si="2">B13+E13</f>
        <v>3901366</v>
      </c>
      <c r="I13" s="6">
        <f t="shared" si="2"/>
        <v>3625924.9799999995</v>
      </c>
    </row>
    <row r="14" spans="1:10" x14ac:dyDescent="0.25">
      <c r="A14" t="s">
        <v>8</v>
      </c>
      <c r="B14" s="6">
        <f>'[1]competitive subfunds'!D48+'[1]competitive 12_21'!D264</f>
        <v>736882</v>
      </c>
      <c r="C14" s="6">
        <f>'[1]competitive subfunds'!C48+'[1]competitive 12_21'!C264</f>
        <v>653754.01</v>
      </c>
      <c r="D14" s="6"/>
      <c r="E14" s="6">
        <f>'[1]entitlement 12_21'!D63+'[1]entitlement subfunds'!D190</f>
        <v>1559148</v>
      </c>
      <c r="F14" s="6">
        <f>'[1]entitlement 12_21'!C63+'[1]entitlement subfunds'!C190</f>
        <v>1309492.92</v>
      </c>
      <c r="G14" s="6"/>
      <c r="H14" s="6">
        <f t="shared" si="2"/>
        <v>2296030</v>
      </c>
      <c r="I14" s="6">
        <f t="shared" si="2"/>
        <v>1963246.93</v>
      </c>
    </row>
    <row r="15" spans="1:10" x14ac:dyDescent="0.25">
      <c r="A15" t="s">
        <v>9</v>
      </c>
      <c r="B15" s="6">
        <f>'[1]competitive subfunds'!D49+'[1]competitive 12_21'!D265</f>
        <v>159827</v>
      </c>
      <c r="C15" s="6">
        <f>'[1]competitive subfunds'!C49+'[1]competitive 12_21'!C265</f>
        <v>292514.63</v>
      </c>
      <c r="D15" s="6"/>
      <c r="E15" s="6">
        <f>'[1]entitlement 12_21'!D64+'[1]entitlement subfunds'!D191</f>
        <v>110369</v>
      </c>
      <c r="F15" s="6">
        <f>'[1]entitlement 12_21'!C64+'[1]entitlement subfunds'!C191</f>
        <v>130352.35</v>
      </c>
      <c r="G15" s="6"/>
      <c r="H15" s="6">
        <f t="shared" si="2"/>
        <v>270196</v>
      </c>
      <c r="I15" s="6">
        <f t="shared" si="2"/>
        <v>422866.98</v>
      </c>
    </row>
    <row r="16" spans="1:10" x14ac:dyDescent="0.25">
      <c r="A16" t="s">
        <v>10</v>
      </c>
      <c r="B16" s="6">
        <f>'[1]competitive subfunds'!D50+'[1]competitive 12_21'!D266</f>
        <v>825809</v>
      </c>
      <c r="C16" s="6">
        <f>'[1]competitive subfunds'!C50+'[1]competitive 12_21'!C266</f>
        <v>635377.61</v>
      </c>
      <c r="D16" s="6"/>
      <c r="E16" s="6">
        <f>'[1]entitlement 12_21'!D65+'[1]entitlement subfunds'!D192</f>
        <v>834762</v>
      </c>
      <c r="F16" s="6">
        <f>'[1]entitlement 12_21'!C65+'[1]entitlement subfunds'!C192</f>
        <v>705115.38</v>
      </c>
      <c r="G16" s="6"/>
      <c r="H16" s="6">
        <f t="shared" si="2"/>
        <v>1660571</v>
      </c>
      <c r="I16" s="6">
        <f t="shared" si="2"/>
        <v>1340492.99</v>
      </c>
    </row>
    <row r="17" spans="1:9" x14ac:dyDescent="0.25">
      <c r="A17" t="s">
        <v>11</v>
      </c>
      <c r="B17" s="6">
        <f>'[1]competitive subfunds'!D51+'[1]competitive 12_21'!D267</f>
        <v>11000</v>
      </c>
      <c r="C17" s="6">
        <f>'[1]competitive subfunds'!C51+'[1]competitive 12_21'!C267</f>
        <v>102832.83000000002</v>
      </c>
      <c r="D17" s="6"/>
      <c r="E17" s="6">
        <f>'[1]entitlement 12_21'!D66+'[1]entitlement subfunds'!D193</f>
        <v>674870</v>
      </c>
      <c r="F17" s="6">
        <f>'[1]entitlement 12_21'!C66+'[1]entitlement subfunds'!C193</f>
        <v>521523.1</v>
      </c>
      <c r="G17" s="6"/>
      <c r="H17" s="6">
        <f t="shared" si="2"/>
        <v>685870</v>
      </c>
      <c r="I17" s="6">
        <f t="shared" si="2"/>
        <v>624355.92999999993</v>
      </c>
    </row>
    <row r="18" spans="1:9" x14ac:dyDescent="0.25">
      <c r="A18" t="s">
        <v>12</v>
      </c>
      <c r="B18" s="9">
        <f>'[1]competitive subfunds'!D52+'[1]competitive 12_21'!D268</f>
        <v>1911125</v>
      </c>
      <c r="C18" s="9">
        <f>'[1]competitive subfunds'!C52+'[1]competitive 12_21'!C268</f>
        <v>137895.49</v>
      </c>
      <c r="D18" s="6"/>
      <c r="E18" s="9">
        <f>'[1]entitlement 12_21'!D67+'[1]entitlement subfunds'!D194</f>
        <v>1199697</v>
      </c>
      <c r="F18" s="9">
        <f>'[1]entitlement 12_21'!C67+'[1]entitlement subfunds'!C194</f>
        <v>457354.02</v>
      </c>
      <c r="G18" s="6"/>
      <c r="H18" s="9">
        <f t="shared" si="2"/>
        <v>3110822</v>
      </c>
      <c r="I18" s="9">
        <f t="shared" si="2"/>
        <v>595249.51</v>
      </c>
    </row>
    <row r="19" spans="1:9" x14ac:dyDescent="0.25">
      <c r="A19" t="s">
        <v>13</v>
      </c>
      <c r="B19" s="6">
        <f>SUM(B9:B18)</f>
        <v>5681340</v>
      </c>
      <c r="C19" s="6">
        <f>SUM(C6:C18)-C9-C13</f>
        <v>4222129.6900000004</v>
      </c>
      <c r="D19" s="6"/>
      <c r="E19" s="6">
        <f>SUM(E9:E18)</f>
        <v>9223973</v>
      </c>
      <c r="F19" s="6">
        <f>SUM(F6:F18)-F9-F13</f>
        <v>7077986.7000000002</v>
      </c>
      <c r="G19" s="6"/>
      <c r="H19" s="6">
        <f>B19+E19</f>
        <v>14905313</v>
      </c>
      <c r="I19" s="6">
        <f>SUM(I6:I18)-I9-I13</f>
        <v>11300116.390000001</v>
      </c>
    </row>
    <row r="22" spans="1:9" x14ac:dyDescent="0.25">
      <c r="A22" t="s">
        <v>14</v>
      </c>
      <c r="B22" s="6">
        <v>384928</v>
      </c>
      <c r="D22" s="10" t="s">
        <v>15</v>
      </c>
      <c r="E22" s="6">
        <v>110872</v>
      </c>
      <c r="F22" s="10"/>
      <c r="G22" s="6"/>
      <c r="H22" s="6"/>
    </row>
    <row r="23" spans="1:9" x14ac:dyDescent="0.25">
      <c r="A23" t="s">
        <v>16</v>
      </c>
      <c r="B23" s="6">
        <v>1793898</v>
      </c>
      <c r="D23" s="10" t="s">
        <v>17</v>
      </c>
      <c r="E23" s="6">
        <v>21100</v>
      </c>
      <c r="F23" s="10"/>
      <c r="G23" s="6"/>
      <c r="H23" s="6"/>
    </row>
    <row r="24" spans="1:9" x14ac:dyDescent="0.25">
      <c r="A24" t="s">
        <v>18</v>
      </c>
      <c r="B24" s="6">
        <v>33333</v>
      </c>
      <c r="D24" s="10" t="s">
        <v>19</v>
      </c>
      <c r="E24" s="6">
        <v>39251</v>
      </c>
      <c r="F24" s="10"/>
      <c r="G24" s="6"/>
      <c r="H24" s="6"/>
    </row>
    <row r="25" spans="1:9" x14ac:dyDescent="0.25">
      <c r="A25" t="s">
        <v>20</v>
      </c>
      <c r="B25" s="6">
        <v>12729</v>
      </c>
      <c r="D25" s="10" t="s">
        <v>21</v>
      </c>
      <c r="E25" s="6">
        <v>37774</v>
      </c>
      <c r="F25" s="10"/>
      <c r="G25" s="6"/>
      <c r="H25" s="6"/>
    </row>
    <row r="26" spans="1:9" x14ac:dyDescent="0.25">
      <c r="A26" t="s">
        <v>22</v>
      </c>
      <c r="B26" s="6">
        <v>15000</v>
      </c>
      <c r="D26" s="10" t="s">
        <v>23</v>
      </c>
      <c r="E26" s="6">
        <v>547335</v>
      </c>
      <c r="F26" s="10"/>
      <c r="G26" s="6"/>
      <c r="H26" s="6"/>
    </row>
    <row r="27" spans="1:9" x14ac:dyDescent="0.25">
      <c r="A27" t="s">
        <v>24</v>
      </c>
      <c r="B27" s="6">
        <v>407798</v>
      </c>
      <c r="D27" s="10" t="s">
        <v>25</v>
      </c>
      <c r="E27" s="6">
        <v>238441</v>
      </c>
      <c r="F27" s="10"/>
      <c r="G27" s="6"/>
      <c r="H27" s="6"/>
    </row>
    <row r="28" spans="1:9" x14ac:dyDescent="0.25">
      <c r="A28" t="s">
        <v>26</v>
      </c>
      <c r="B28" s="6">
        <v>745518</v>
      </c>
      <c r="D28" s="10" t="s">
        <v>27</v>
      </c>
      <c r="E28" s="6">
        <v>41377</v>
      </c>
      <c r="F28" s="10"/>
      <c r="G28" s="6"/>
      <c r="H28" s="6"/>
    </row>
    <row r="29" spans="1:9" x14ac:dyDescent="0.25">
      <c r="A29" t="s">
        <v>28</v>
      </c>
      <c r="B29" s="6">
        <v>100000</v>
      </c>
      <c r="D29" s="10" t="s">
        <v>29</v>
      </c>
      <c r="E29" s="6">
        <v>179606</v>
      </c>
      <c r="F29" s="10"/>
      <c r="G29" s="6"/>
      <c r="H29" s="6"/>
    </row>
    <row r="30" spans="1:9" x14ac:dyDescent="0.25">
      <c r="A30" t="s">
        <v>30</v>
      </c>
      <c r="B30" s="6">
        <v>23959</v>
      </c>
      <c r="D30" s="10" t="s">
        <v>31</v>
      </c>
      <c r="E30" s="6">
        <v>1168092</v>
      </c>
      <c r="F30" s="10"/>
      <c r="G30" s="6"/>
      <c r="H30" s="6"/>
    </row>
    <row r="31" spans="1:9" x14ac:dyDescent="0.25">
      <c r="A31" t="s">
        <v>32</v>
      </c>
      <c r="B31" s="6">
        <v>200000</v>
      </c>
      <c r="D31" s="10" t="s">
        <v>33</v>
      </c>
      <c r="E31" s="6">
        <v>720194</v>
      </c>
      <c r="F31" s="10"/>
      <c r="G31" s="6"/>
      <c r="H31" s="6"/>
    </row>
    <row r="32" spans="1:9" x14ac:dyDescent="0.25">
      <c r="A32" t="s">
        <v>34</v>
      </c>
      <c r="B32" s="6">
        <v>20000</v>
      </c>
      <c r="D32" s="10" t="s">
        <v>35</v>
      </c>
      <c r="E32" s="6">
        <f>1457775+106535</f>
        <v>1564310</v>
      </c>
      <c r="F32" s="10"/>
      <c r="G32" s="6"/>
      <c r="H32" s="6"/>
    </row>
    <row r="33" spans="1:8" x14ac:dyDescent="0.25">
      <c r="A33" t="s">
        <v>36</v>
      </c>
      <c r="B33" s="6">
        <v>64677</v>
      </c>
      <c r="D33" s="10" t="s">
        <v>37</v>
      </c>
      <c r="E33" s="6">
        <v>44981</v>
      </c>
      <c r="F33" s="10"/>
      <c r="G33" s="6"/>
      <c r="H33" s="6"/>
    </row>
    <row r="34" spans="1:8" x14ac:dyDescent="0.25">
      <c r="A34" t="s">
        <v>38</v>
      </c>
      <c r="B34" s="6">
        <v>155240</v>
      </c>
      <c r="D34" s="10" t="s">
        <v>39</v>
      </c>
      <c r="E34" s="6">
        <v>237573</v>
      </c>
      <c r="F34" s="10"/>
      <c r="G34" s="6"/>
      <c r="H34" s="6"/>
    </row>
    <row r="35" spans="1:8" x14ac:dyDescent="0.25">
      <c r="A35" t="s">
        <v>40</v>
      </c>
      <c r="B35" s="6">
        <v>18115</v>
      </c>
      <c r="D35" s="10" t="s">
        <v>41</v>
      </c>
      <c r="E35" s="6">
        <v>433678</v>
      </c>
      <c r="F35" s="10"/>
      <c r="G35" s="6"/>
      <c r="H35" s="6"/>
    </row>
    <row r="36" spans="1:8" x14ac:dyDescent="0.25">
      <c r="A36" t="s">
        <v>42</v>
      </c>
      <c r="B36" s="6">
        <v>230593</v>
      </c>
      <c r="D36" s="10" t="s">
        <v>43</v>
      </c>
      <c r="E36" s="6">
        <f>519576+249515</f>
        <v>769091</v>
      </c>
      <c r="F36" s="10"/>
      <c r="G36" s="6"/>
      <c r="H36" s="6"/>
    </row>
    <row r="37" spans="1:8" x14ac:dyDescent="0.25">
      <c r="A37" t="s">
        <v>44</v>
      </c>
      <c r="B37" s="6">
        <v>27000</v>
      </c>
      <c r="D37" s="10" t="s">
        <v>45</v>
      </c>
      <c r="E37" s="6">
        <v>2580511</v>
      </c>
      <c r="F37" s="10"/>
      <c r="G37" s="6"/>
      <c r="H37" s="6"/>
    </row>
    <row r="38" spans="1:8" x14ac:dyDescent="0.25">
      <c r="A38" t="s">
        <v>46</v>
      </c>
      <c r="B38" s="6">
        <v>23845</v>
      </c>
      <c r="D38" s="10" t="s">
        <v>47</v>
      </c>
      <c r="E38" s="6">
        <v>156973</v>
      </c>
      <c r="F38" s="10"/>
      <c r="G38" s="6"/>
      <c r="H38" s="6"/>
    </row>
    <row r="39" spans="1:8" x14ac:dyDescent="0.25">
      <c r="A39" t="s">
        <v>48</v>
      </c>
      <c r="B39" s="6">
        <v>1500</v>
      </c>
      <c r="D39" s="10" t="s">
        <v>49</v>
      </c>
      <c r="E39" s="9">
        <v>332814</v>
      </c>
      <c r="F39" s="10"/>
      <c r="G39" s="9"/>
      <c r="H39" s="9"/>
    </row>
    <row r="40" spans="1:8" x14ac:dyDescent="0.25">
      <c r="A40" t="s">
        <v>50</v>
      </c>
      <c r="B40" s="6">
        <v>637480</v>
      </c>
      <c r="E40" s="6">
        <f>SUM(E22:E39)</f>
        <v>9223973</v>
      </c>
      <c r="G40" s="6"/>
      <c r="H40" s="6"/>
    </row>
    <row r="41" spans="1:8" x14ac:dyDescent="0.25">
      <c r="A41" t="s">
        <v>51</v>
      </c>
      <c r="B41" s="6">
        <v>24000</v>
      </c>
    </row>
    <row r="42" spans="1:8" x14ac:dyDescent="0.25">
      <c r="A42" t="s">
        <v>52</v>
      </c>
      <c r="B42" s="6">
        <v>30400</v>
      </c>
    </row>
    <row r="43" spans="1:8" x14ac:dyDescent="0.25">
      <c r="A43" t="s">
        <v>53</v>
      </c>
      <c r="B43" s="6">
        <v>87018</v>
      </c>
    </row>
    <row r="44" spans="1:8" x14ac:dyDescent="0.25">
      <c r="A44" t="s">
        <v>54</v>
      </c>
      <c r="B44" s="6">
        <v>13875</v>
      </c>
    </row>
    <row r="45" spans="1:8" x14ac:dyDescent="0.25">
      <c r="A45" t="s">
        <v>55</v>
      </c>
      <c r="B45" s="6">
        <v>100000</v>
      </c>
    </row>
    <row r="46" spans="1:8" x14ac:dyDescent="0.25">
      <c r="A46" t="s">
        <v>56</v>
      </c>
      <c r="B46" s="6">
        <v>300852</v>
      </c>
    </row>
    <row r="47" spans="1:8" x14ac:dyDescent="0.25">
      <c r="A47" t="s">
        <v>57</v>
      </c>
      <c r="B47" s="11">
        <v>128438</v>
      </c>
    </row>
    <row r="48" spans="1:8" ht="17.25" x14ac:dyDescent="0.4">
      <c r="A48" t="s">
        <v>58</v>
      </c>
      <c r="B48" s="12">
        <v>101144</v>
      </c>
    </row>
    <row r="49" spans="2:2" x14ac:dyDescent="0.25">
      <c r="B49" s="6">
        <f>SUM(B22:B48)</f>
        <v>5681340</v>
      </c>
    </row>
  </sheetData>
  <mergeCells count="4">
    <mergeCell ref="B2:I2"/>
    <mergeCell ref="B4:C4"/>
    <mergeCell ref="E4:F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2020-02-26T16:17:23Z</dcterms:created>
  <dcterms:modified xsi:type="dcterms:W3CDTF">2020-02-26T16:18:20Z</dcterms:modified>
</cp:coreProperties>
</file>